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LP Audit Scorecard" sheetId="1" r:id="rId4"/>
  </sheets>
  <definedNames/>
  <calcPr/>
  <extLst>
    <ext uri="GoogleSheetsCustomDataVersion2">
      <go:sheetsCustomData xmlns:go="http://customooxmlschemas.google.com/" r:id="rId5" roundtripDataChecksum="MXEts9qjLTFr6QQgLvl+r+F0tpRD2VgZwNYRbsdI2yc="/>
    </ext>
  </extLst>
</workbook>
</file>

<file path=xl/sharedStrings.xml><?xml version="1.0" encoding="utf-8"?>
<sst xmlns="http://schemas.openxmlformats.org/spreadsheetml/2006/main" count="63" uniqueCount="58">
  <si>
    <t>MOBILE DLP SECURITY AUDIT SCORECARD</t>
  </si>
  <si>
    <t>Powered by Corrata | Complete this audit to assess your organisation's mobile data loss prevention posture</t>
  </si>
  <si>
    <t>SCORING INSTRUCTIONS: For each question, enter your score in column C. Use 0 = Not Implemented, Partial = Some Controls, Full = Fully Implemented</t>
  </si>
  <si>
    <t>#</t>
  </si>
  <si>
    <t>Assessment Question</t>
  </si>
  <si>
    <t>Status</t>
  </si>
  <si>
    <t>Your Score</t>
  </si>
  <si>
    <t>Max Score</t>
  </si>
  <si>
    <t>Category Score</t>
  </si>
  <si>
    <t>SECTION 1: POLICY &amp; GOVERNANCE (15 Points)</t>
  </si>
  <si>
    <t>Do you have a formal mobile DLP policy documented and approved?</t>
  </si>
  <si>
    <t>Is mobile security included in your overall information security policy?</t>
  </si>
  <si>
    <t>Are mobile DLP policies reviewed and updated at least annually?</t>
  </si>
  <si>
    <t>Do you have defined data classification for mobile access (e.g., Confidential, Internal, Public)?</t>
  </si>
  <si>
    <t>Are employees required to acknowledge mobile security policies?</t>
  </si>
  <si>
    <t>Section Subtotal</t>
  </si>
  <si>
    <t>Do you have MDM/EMM deployed across all corporate mobile devices?</t>
  </si>
  <si>
    <t>Do you have visibility into BYOD devices accessing corporate data?</t>
  </si>
  <si>
    <t>Can you remotely wipe corporate data from lost/stolen devices?</t>
  </si>
  <si>
    <t>Do you enforce device encryption on all managed devices?</t>
  </si>
  <si>
    <t>Can you detect jailbroken/rooted devices connecting to your network?</t>
  </si>
  <si>
    <t>SECTION 3: APPLICATION &amp; DATA CONTROLS (20 Points)</t>
  </si>
  <si>
    <t>Do you restrict which apps can access corporate data (managed app ecosystem)?</t>
  </si>
  <si>
    <t>Are copy/paste controls in place between managed and unmanaged apps?</t>
  </si>
  <si>
    <t>Do you control data sharing to cloud storage apps (Dropbox, Google Drive, etc.)?</t>
  </si>
  <si>
    <t>Can you prevent screenshots/screen recording of sensitive corporate apps?</t>
  </si>
  <si>
    <t>Do you have containerisation separating work and personal data?</t>
  </si>
  <si>
    <t>SECTION 4: OFF-CHANNEL COMMUNICATIONS (20 Points)</t>
  </si>
  <si>
    <t>Do you have visibility into data shared via personal messaging apps (WhatsApp, Signal, Telegram)?</t>
  </si>
  <si>
    <t>Can you detect corporate data being shared via personal email on mobile?</t>
  </si>
  <si>
    <t>Do you have controls to prevent sensitive data being sent via SMS/iMessage?</t>
  </si>
  <si>
    <t>Can you monitor for corporate data in mobile browser uploads?</t>
  </si>
  <si>
    <t>Do you have technical controls (not just policy) for off-channel data sharing?</t>
  </si>
  <si>
    <t>SECTION 5: AI TOOL RISK MANAGEMENT (15 Points)</t>
  </si>
  <si>
    <t>Do you have visibility into which AI tools employees use on mobile devices?</t>
  </si>
  <si>
    <t>Can you detect corporate data being input into AI chatbots (ChatGPT, Copilot, etc.)?</t>
  </si>
  <si>
    <t>Do you have approved AI tools and block access to unapproved ones?</t>
  </si>
  <si>
    <t>Are AI tool risks specifically addressed in your mobile security policy?</t>
  </si>
  <si>
    <t>Can you prevent copy/paste of corporate data into AI applications?</t>
  </si>
  <si>
    <t>SECTION 6: DETECTION &amp; INCIDENT RESPONSE (10 Points)</t>
  </si>
  <si>
    <t>Do you have real-time alerts for potential mobile data loss events?</t>
  </si>
  <si>
    <t>Can you investigate mobile DLP incidents with detailed forensic data?</t>
  </si>
  <si>
    <t>Do you have an incident response plan specific to mobile data breaches?</t>
  </si>
  <si>
    <t>Are mobile DLP events logged and retained for compliance/audit purposes?</t>
  </si>
  <si>
    <t>Do you conduct regular reviews of mobile DLP alerts and incidents?</t>
  </si>
  <si>
    <t>TOTAL DLP SECURITY SCORE</t>
  </si>
  <si>
    <t>YOUR MATURITY RATING</t>
  </si>
  <si>
    <t>Your Rating:</t>
  </si>
  <si>
    <t>Overall</t>
  </si>
  <si>
    <t>RECOMMENDATIONS</t>
  </si>
  <si>
    <t>SECTION 1: POLICY &amp; GOVERNANCE</t>
  </si>
  <si>
    <t xml:space="preserve">SECTION 2: DEVICE MANAGEMENT &amp; VISIBILITY </t>
  </si>
  <si>
    <t>SECTION 3: APPLICATION &amp; DATA CONTROLSs)</t>
  </si>
  <si>
    <t>SECTION 4: OFF-CHANNEL COMMUNICATIONS</t>
  </si>
  <si>
    <t>SECTION 5: AI TOOL RISK MANAGEMENT</t>
  </si>
  <si>
    <t>SECTION 6: DETECTION &amp; INCIDENT RESPONSE</t>
  </si>
  <si>
    <t>READY TO IMPROVE YOUR SCORE?</t>
  </si>
  <si>
    <t>Contact Corrata for a personalised assessment and demo: sales@corrata.com or visit us at www.corrata.com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</si>
</sst>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\%"/>
    <numFmt numFmtId="165" formatCode="0&quot;/100&quot;"/>
  </numFmts>
  <fonts count="18">
    <font>
      <sz val="11.0"/>
      <color theme="1"/>
      <name val="Calibri"/>
      <scheme val="minor"/>
    </font>
    <font>
      <sz val="11.0"/>
      <color theme="1"/>
      <name val="Calibri"/>
    </font>
    <font>
      <b/>
      <sz val="18.0"/>
      <color rgb="FF1B4F72"/>
      <name val="Cambria"/>
    </font>
    <font>
      <i/>
      <sz val="10.0"/>
      <color rgb="FF666666"/>
      <name val="Cambria"/>
    </font>
    <font>
      <i/>
      <sz val="9.0"/>
      <color rgb="FF2874A6"/>
      <name val="Cambria"/>
    </font>
    <font>
      <b/>
      <sz val="12.0"/>
      <color rgb="FFFFFFFF"/>
      <name val="Cambria"/>
    </font>
    <font/>
    <font>
      <sz val="10.0"/>
      <color theme="1"/>
      <name val="Cambria"/>
    </font>
    <font>
      <sz val="12.0"/>
      <color theme="1"/>
      <name val="Cambria"/>
    </font>
    <font>
      <b/>
      <sz val="11.0"/>
      <color theme="1"/>
      <name val="Cambria"/>
    </font>
    <font>
      <b/>
      <sz val="14.0"/>
      <color rgb="FFFFFFFF"/>
      <name val="Cambria"/>
    </font>
    <font>
      <b/>
      <sz val="14.0"/>
      <color theme="1"/>
      <name val="Cambria"/>
    </font>
    <font>
      <b/>
      <sz val="14.0"/>
      <color rgb="FF1B4F72"/>
      <name val="Cambria"/>
    </font>
    <font>
      <b/>
      <sz val="16.0"/>
      <color theme="1"/>
      <name val="Cambria"/>
    </font>
    <font>
      <sz val="16.0"/>
      <color theme="1"/>
      <name val="Calibri"/>
    </font>
    <font>
      <b/>
      <sz val="18.0"/>
      <color theme="1"/>
      <name val="Calibri"/>
    </font>
    <font>
      <b/>
      <sz val="16.0"/>
      <color rgb="FF1B4F72"/>
      <name val="Cambria"/>
    </font>
    <font>
      <b/>
      <i/>
      <sz val="16.0"/>
      <color theme="1"/>
      <name val="Cambria"/>
    </font>
  </fonts>
  <fills count="7">
    <fill>
      <patternFill patternType="none"/>
    </fill>
    <fill>
      <patternFill patternType="lightGray"/>
    </fill>
    <fill>
      <patternFill patternType="solid">
        <fgColor rgb="FF1B4F72"/>
        <bgColor rgb="FF1B4F72"/>
      </patternFill>
    </fill>
    <fill>
      <patternFill patternType="solid">
        <fgColor rgb="FF2874A6"/>
        <bgColor rgb="FF2874A6"/>
      </patternFill>
    </fill>
    <fill>
      <patternFill patternType="solid">
        <fgColor rgb="FFFFF9E6"/>
        <bgColor rgb="FFFFF9E6"/>
      </patternFill>
    </fill>
    <fill>
      <patternFill patternType="solid">
        <fgColor rgb="FFD5E8F0"/>
        <bgColor rgb="FFD5E8F0"/>
      </patternFill>
    </fill>
    <fill>
      <patternFill patternType="solid">
        <fgColor rgb="FFE8F6F3"/>
        <bgColor rgb="FFE8F6F3"/>
      </patternFill>
    </fill>
  </fills>
  <borders count="21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right/>
      <top style="thin">
        <color rgb="FFCCCCCC"/>
      </top>
      <bottom style="thin">
        <color rgb="FFCCCCCC"/>
      </bottom>
    </border>
    <border>
      <left/>
      <right style="thin">
        <color rgb="FFCCCCCC"/>
      </righ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/>
      <top/>
      <bottom/>
    </border>
    <border>
      <left style="medium">
        <color rgb="FF000000"/>
      </lef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/>
    </xf>
    <xf borderId="0" fillId="0" fontId="4" numFmtId="0" xfId="0" applyAlignment="1" applyFont="1">
      <alignment shrinkToFit="0" wrapText="1"/>
    </xf>
    <xf borderId="1" fillId="2" fontId="5" numFmtId="0" xfId="0" applyAlignment="1" applyBorder="1" applyFill="1" applyFont="1">
      <alignment horizontal="center" vertical="center"/>
    </xf>
    <xf borderId="2" fillId="3" fontId="5" numFmtId="0" xfId="0" applyAlignment="1" applyBorder="1" applyFill="1" applyFont="1">
      <alignment vertical="center"/>
    </xf>
    <xf borderId="3" fillId="0" fontId="6" numFmtId="0" xfId="0" applyBorder="1" applyFont="1"/>
    <xf borderId="4" fillId="0" fontId="6" numFmtId="0" xfId="0" applyBorder="1" applyFont="1"/>
    <xf borderId="1" fillId="0" fontId="1" numFmtId="0" xfId="0" applyAlignment="1" applyBorder="1" applyFont="1">
      <alignment horizontal="center"/>
    </xf>
    <xf borderId="1" fillId="0" fontId="7" numFmtId="0" xfId="0" applyAlignment="1" applyBorder="1" applyFont="1">
      <alignment shrinkToFit="0" vertical="center" wrapText="1"/>
    </xf>
    <xf borderId="1" fillId="0" fontId="8" numFmtId="0" xfId="0" applyAlignment="1" applyBorder="1" applyFont="1">
      <alignment readingOrder="0" shrinkToFit="0" vertical="center" wrapText="1"/>
    </xf>
    <xf borderId="1" fillId="4" fontId="1" numFmtId="0" xfId="0" applyAlignment="1" applyBorder="1" applyFill="1" applyFont="1">
      <alignment horizontal="center"/>
    </xf>
    <xf borderId="1" fillId="0" fontId="1" numFmtId="0" xfId="0" applyBorder="1" applyFont="1"/>
    <xf borderId="1" fillId="0" fontId="8" numFmtId="0" xfId="0" applyAlignment="1" applyBorder="1" applyFont="1">
      <alignment shrinkToFit="0" vertical="center" wrapText="1"/>
    </xf>
    <xf borderId="5" fillId="5" fontId="9" numFmtId="0" xfId="0" applyAlignment="1" applyBorder="1" applyFill="1" applyFont="1">
      <alignment horizontal="right"/>
    </xf>
    <xf borderId="6" fillId="0" fontId="6" numFmtId="0" xfId="0" applyBorder="1" applyFont="1"/>
    <xf borderId="1" fillId="6" fontId="9" numFmtId="0" xfId="0" applyAlignment="1" applyBorder="1" applyFill="1" applyFont="1">
      <alignment horizontal="center"/>
    </xf>
    <xf borderId="1" fillId="0" fontId="9" numFmtId="0" xfId="0" applyAlignment="1" applyBorder="1" applyFont="1">
      <alignment horizontal="center"/>
    </xf>
    <xf borderId="1" fillId="6" fontId="9" numFmtId="164" xfId="0" applyAlignment="1" applyBorder="1" applyFont="1" applyNumberFormat="1">
      <alignment horizontal="center"/>
    </xf>
    <xf borderId="7" fillId="0" fontId="6" numFmtId="0" xfId="0" applyBorder="1" applyFont="1"/>
    <xf borderId="8" fillId="6" fontId="9" numFmtId="0" xfId="0" applyAlignment="1" applyBorder="1" applyFont="1">
      <alignment horizontal="center"/>
    </xf>
    <xf borderId="5" fillId="2" fontId="10" numFmtId="0" xfId="0" applyAlignment="1" applyBorder="1" applyFont="1">
      <alignment horizontal="center" vertical="center"/>
    </xf>
    <xf borderId="1" fillId="6" fontId="11" numFmtId="0" xfId="0" applyAlignment="1" applyBorder="1" applyFont="1">
      <alignment horizontal="center"/>
    </xf>
    <xf borderId="1" fillId="0" fontId="11" numFmtId="0" xfId="0" applyAlignment="1" applyBorder="1" applyFont="1">
      <alignment horizontal="center"/>
    </xf>
    <xf borderId="1" fillId="6" fontId="12" numFmtId="165" xfId="0" applyAlignment="1" applyBorder="1" applyFont="1" applyNumberFormat="1">
      <alignment horizontal="center"/>
    </xf>
    <xf borderId="9" fillId="0" fontId="6" numFmtId="0" xfId="0" applyBorder="1" applyFont="1"/>
    <xf borderId="10" fillId="6" fontId="9" numFmtId="0" xfId="0" applyAlignment="1" applyBorder="1" applyFont="1">
      <alignment horizontal="center" vertical="center"/>
    </xf>
    <xf borderId="11" fillId="6" fontId="13" numFmtId="0" xfId="0" applyAlignment="1" applyBorder="1" applyFont="1">
      <alignment horizontal="center" vertical="center"/>
    </xf>
    <xf borderId="12" fillId="0" fontId="6" numFmtId="0" xfId="0" applyBorder="1" applyFont="1"/>
    <xf borderId="13" fillId="0" fontId="6" numFmtId="0" xfId="0" applyBorder="1" applyFont="1"/>
    <xf borderId="14" fillId="0" fontId="6" numFmtId="0" xfId="0" applyBorder="1" applyFont="1"/>
    <xf borderId="15" fillId="0" fontId="6" numFmtId="0" xfId="0" applyBorder="1" applyFont="1"/>
    <xf borderId="16" fillId="0" fontId="6" numFmtId="0" xfId="0" applyBorder="1" applyFont="1"/>
    <xf borderId="17" fillId="0" fontId="6" numFmtId="0" xfId="0" applyBorder="1" applyFont="1"/>
    <xf borderId="18" fillId="6" fontId="9" numFmtId="0" xfId="0" applyAlignment="1" applyBorder="1" applyFont="1">
      <alignment horizontal="center" vertical="center"/>
    </xf>
    <xf borderId="0" fillId="0" fontId="14" numFmtId="0" xfId="0" applyFont="1"/>
    <xf borderId="11" fillId="0" fontId="15" numFmtId="0" xfId="0" applyAlignment="1" applyBorder="1" applyFont="1">
      <alignment horizontal="center" vertical="center"/>
    </xf>
    <xf borderId="11" fillId="6" fontId="9" numFmtId="0" xfId="0" applyAlignment="1" applyBorder="1" applyFont="1">
      <alignment horizontal="left" shrinkToFit="0" vertical="center" wrapText="1"/>
    </xf>
    <xf borderId="19" fillId="0" fontId="6" numFmtId="0" xfId="0" applyBorder="1" applyFont="1"/>
    <xf borderId="20" fillId="0" fontId="6" numFmtId="0" xfId="0" applyBorder="1" applyFont="1"/>
    <xf borderId="0" fillId="0" fontId="15" numFmtId="0" xfId="0" applyAlignment="1" applyFont="1">
      <alignment horizontal="center" vertical="center"/>
    </xf>
    <xf borderId="0" fillId="0" fontId="16" numFmtId="0" xfId="0" applyAlignment="1" applyFont="1">
      <alignment horizontal="center" vertical="center"/>
    </xf>
    <xf borderId="0" fillId="0" fontId="17" numFmtId="0" xfId="0" applyAlignment="1" applyFont="1">
      <alignment horizontal="center"/>
    </xf>
  </cellXfs>
  <cellStyles count="1">
    <cellStyle xfId="0" name="Normal" builtinId="0"/>
  </cellStyles>
  <dxfs count="4"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>
        <color rgb="FF9C5700"/>
      </font>
      <fill>
        <patternFill patternType="solid">
          <fgColor rgb="FFFFEB9C"/>
          <bgColor rgb="FFFFEB9C"/>
        </patternFill>
      </fill>
      <border/>
    </dxf>
    <dxf>
      <font>
        <color rgb="FF974806"/>
      </font>
      <fill>
        <patternFill patternType="solid">
          <fgColor rgb="FFFABF8F"/>
          <bgColor rgb="FFFABF8F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285750</xdr:colOff>
      <xdr:row>0</xdr:row>
      <xdr:rowOff>161925</xdr:rowOff>
    </xdr:from>
    <xdr:ext cx="1895475" cy="438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3" max="3" width="11.71"/>
    <col customWidth="1" min="4" max="4" width="63.43"/>
    <col customWidth="1" min="5" max="5" width="20.14"/>
    <col customWidth="1" min="6" max="6" width="37.86"/>
    <col customWidth="1" hidden="1" min="7" max="7" width="11.86"/>
    <col customWidth="1" min="8" max="8" width="16.71"/>
    <col customWidth="1" min="9" max="26" width="8.71"/>
  </cols>
  <sheetData>
    <row r="1" ht="34.5" customHeight="1">
      <c r="A1" s="1"/>
      <c r="B1" s="1"/>
      <c r="C1" s="2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3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4" t="s">
        <v>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1"/>
      <c r="B6" s="1"/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7.75" customHeight="1">
      <c r="A7" s="1"/>
      <c r="B7" s="1"/>
      <c r="C7" s="6" t="s">
        <v>9</v>
      </c>
      <c r="D7" s="7"/>
      <c r="E7" s="7"/>
      <c r="F7" s="7"/>
      <c r="G7" s="7"/>
      <c r="H7" s="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4.5" customHeight="1">
      <c r="A8" s="1"/>
      <c r="B8" s="1"/>
      <c r="C8" s="9">
        <v>1.0</v>
      </c>
      <c r="D8" s="10" t="s">
        <v>10</v>
      </c>
      <c r="E8" s="11"/>
      <c r="F8" s="12" t="str">
        <f t="shared" ref="F8:F12" si="1">IF(E8="Implemented",3,IF(E8="Partially Implemented",1.5,IF(E8="Not implemented",0,"")))</f>
        <v/>
      </c>
      <c r="G8" s="9">
        <v>3.0</v>
      </c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4.5" customHeight="1">
      <c r="A9" s="1"/>
      <c r="B9" s="1"/>
      <c r="C9" s="9">
        <v>2.0</v>
      </c>
      <c r="D9" s="10" t="s">
        <v>11</v>
      </c>
      <c r="E9" s="11"/>
      <c r="F9" s="12" t="str">
        <f t="shared" si="1"/>
        <v/>
      </c>
      <c r="G9" s="9">
        <v>3.0</v>
      </c>
      <c r="H9" s="1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4.5" customHeight="1">
      <c r="A10" s="1"/>
      <c r="B10" s="1"/>
      <c r="C10" s="9">
        <v>3.0</v>
      </c>
      <c r="D10" s="10" t="s">
        <v>12</v>
      </c>
      <c r="E10" s="14"/>
      <c r="F10" s="12" t="str">
        <f t="shared" si="1"/>
        <v/>
      </c>
      <c r="G10" s="9">
        <v>3.0</v>
      </c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4.5" customHeight="1">
      <c r="A11" s="1"/>
      <c r="B11" s="1"/>
      <c r="C11" s="9">
        <v>4.0</v>
      </c>
      <c r="D11" s="10" t="s">
        <v>13</v>
      </c>
      <c r="E11" s="11"/>
      <c r="F11" s="12" t="str">
        <f t="shared" si="1"/>
        <v/>
      </c>
      <c r="G11" s="9">
        <v>3.0</v>
      </c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4.5" customHeight="1">
      <c r="A12" s="1"/>
      <c r="B12" s="1"/>
      <c r="C12" s="9">
        <v>5.0</v>
      </c>
      <c r="D12" s="10" t="s">
        <v>14</v>
      </c>
      <c r="E12" s="14"/>
      <c r="F12" s="12" t="str">
        <f t="shared" si="1"/>
        <v/>
      </c>
      <c r="G12" s="9">
        <v>3.0</v>
      </c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5" t="s">
        <v>15</v>
      </c>
      <c r="D13" s="16"/>
      <c r="E13" s="17" t="str">
        <f>IF(COUNTA(E8:E12)=0,"",IF(H13&gt;=80,"ADVANCED",IF(H13&gt;=60,"DEVELOPING",IF(H13&gt;=40,"BASIC","AT RISK"))))</f>
        <v/>
      </c>
      <c r="F13" s="17">
        <f>SUM(F8:F12)</f>
        <v>0</v>
      </c>
      <c r="G13" s="18">
        <v>15.0</v>
      </c>
      <c r="H13" s="19">
        <f>IF(G13&gt;0,F13/G13*100,0)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7.75" customHeight="1">
      <c r="A15" s="1"/>
      <c r="B15" s="1"/>
      <c r="C15" s="6"/>
      <c r="D15" s="7"/>
      <c r="E15" s="7"/>
      <c r="F15" s="7"/>
      <c r="G15" s="7"/>
      <c r="H15" s="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4.5" customHeight="1">
      <c r="A16" s="1"/>
      <c r="B16" s="1"/>
      <c r="C16" s="9">
        <v>6.0</v>
      </c>
      <c r="D16" s="10" t="s">
        <v>16</v>
      </c>
      <c r="E16" s="11"/>
      <c r="F16" s="12" t="str">
        <f t="shared" ref="F16:F20" si="2">IF(E16="Implemented",4,IF(E16="Partially Implemented",2,IF(E16="Not implemented",0,"")))</f>
        <v/>
      </c>
      <c r="G16" s="9">
        <v>4.0</v>
      </c>
      <c r="H16" s="1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4.5" customHeight="1">
      <c r="A17" s="1"/>
      <c r="B17" s="1"/>
      <c r="C17" s="9">
        <v>7.0</v>
      </c>
      <c r="D17" s="10" t="s">
        <v>17</v>
      </c>
      <c r="E17" s="14"/>
      <c r="F17" s="12" t="str">
        <f t="shared" si="2"/>
        <v/>
      </c>
      <c r="G17" s="9">
        <v>4.0</v>
      </c>
      <c r="H17" s="1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4.5" customHeight="1">
      <c r="A18" s="1"/>
      <c r="B18" s="1"/>
      <c r="C18" s="9">
        <v>8.0</v>
      </c>
      <c r="D18" s="10" t="s">
        <v>18</v>
      </c>
      <c r="E18" s="14"/>
      <c r="F18" s="12" t="str">
        <f t="shared" si="2"/>
        <v/>
      </c>
      <c r="G18" s="9">
        <v>4.0</v>
      </c>
      <c r="H18" s="1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4.5" customHeight="1">
      <c r="A19" s="1"/>
      <c r="B19" s="1"/>
      <c r="C19" s="9">
        <v>9.0</v>
      </c>
      <c r="D19" s="10" t="s">
        <v>19</v>
      </c>
      <c r="E19" s="14"/>
      <c r="F19" s="12" t="str">
        <f t="shared" si="2"/>
        <v/>
      </c>
      <c r="G19" s="9">
        <v>4.0</v>
      </c>
      <c r="H19" s="1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4.5" customHeight="1">
      <c r="A20" s="1"/>
      <c r="B20" s="1"/>
      <c r="C20" s="9">
        <v>10.0</v>
      </c>
      <c r="D20" s="10" t="s">
        <v>20</v>
      </c>
      <c r="E20" s="14"/>
      <c r="F20" s="12" t="str">
        <f t="shared" si="2"/>
        <v/>
      </c>
      <c r="G20" s="9">
        <v>4.0</v>
      </c>
      <c r="H20" s="1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5" t="s">
        <v>15</v>
      </c>
      <c r="D21" s="16"/>
      <c r="E21" s="17" t="str">
        <f>IF(COUNTA(E16:E20)=0,"",IF(H21&gt;=80,"ADVANCED",IF(H21&gt;=60,"DEVELOPING",IF(H21&gt;=40,"BASIC","AT RISK"))))</f>
        <v/>
      </c>
      <c r="F21" s="17">
        <f>SUM(F16:F20)</f>
        <v>0</v>
      </c>
      <c r="G21" s="18">
        <v>20.0</v>
      </c>
      <c r="H21" s="19">
        <f>IF(G21&gt;0,F21/G21*100,0)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7.75" customHeight="1">
      <c r="A23" s="1"/>
      <c r="B23" s="1"/>
      <c r="C23" s="6" t="s">
        <v>21</v>
      </c>
      <c r="D23" s="7"/>
      <c r="E23" s="7"/>
      <c r="F23" s="7"/>
      <c r="G23" s="7"/>
      <c r="H23" s="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4.5" customHeight="1">
      <c r="A24" s="1"/>
      <c r="B24" s="1"/>
      <c r="C24" s="9">
        <v>11.0</v>
      </c>
      <c r="D24" s="10" t="s">
        <v>22</v>
      </c>
      <c r="E24" s="14"/>
      <c r="F24" s="12" t="str">
        <f t="shared" ref="F24:F28" si="3">IF(E24="Implemented",4,IF(E24="Partially Implemented",2,IF(E24="Not implemented",0,"")))</f>
        <v/>
      </c>
      <c r="G24" s="9">
        <v>4.0</v>
      </c>
      <c r="H24" s="1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4.5" customHeight="1">
      <c r="A25" s="1"/>
      <c r="B25" s="1"/>
      <c r="C25" s="9">
        <v>12.0</v>
      </c>
      <c r="D25" s="10" t="s">
        <v>23</v>
      </c>
      <c r="E25" s="14"/>
      <c r="F25" s="12" t="str">
        <f t="shared" si="3"/>
        <v/>
      </c>
      <c r="G25" s="9">
        <v>4.0</v>
      </c>
      <c r="H25" s="1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4.5" customHeight="1">
      <c r="A26" s="1"/>
      <c r="B26" s="1"/>
      <c r="C26" s="9">
        <v>13.0</v>
      </c>
      <c r="D26" s="10" t="s">
        <v>24</v>
      </c>
      <c r="E26" s="14"/>
      <c r="F26" s="12" t="str">
        <f t="shared" si="3"/>
        <v/>
      </c>
      <c r="G26" s="9">
        <v>4.0</v>
      </c>
      <c r="H26" s="1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4.5" customHeight="1">
      <c r="A27" s="1"/>
      <c r="B27" s="1"/>
      <c r="C27" s="9">
        <v>14.0</v>
      </c>
      <c r="D27" s="10" t="s">
        <v>25</v>
      </c>
      <c r="E27" s="14"/>
      <c r="F27" s="12" t="str">
        <f t="shared" si="3"/>
        <v/>
      </c>
      <c r="G27" s="9">
        <v>4.0</v>
      </c>
      <c r="H27" s="1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4.5" customHeight="1">
      <c r="A28" s="1"/>
      <c r="B28" s="1"/>
      <c r="C28" s="9">
        <v>15.0</v>
      </c>
      <c r="D28" s="10" t="s">
        <v>26</v>
      </c>
      <c r="E28" s="14"/>
      <c r="F28" s="12" t="str">
        <f t="shared" si="3"/>
        <v/>
      </c>
      <c r="G28" s="9">
        <v>4.0</v>
      </c>
      <c r="H28" s="1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5" t="s">
        <v>15</v>
      </c>
      <c r="D29" s="16"/>
      <c r="E29" s="17" t="str">
        <f>IF(COUNTA(E24:E28)=0,"",IF(H29&gt;=80,"ADVANCED",IF(H29&gt;=60,"DEVELOPING",IF(H29&gt;=40,"BASIC","AT RISK"))))</f>
        <v/>
      </c>
      <c r="F29" s="17">
        <f>SUM(F24:F28)</f>
        <v>0</v>
      </c>
      <c r="G29" s="18">
        <v>20.0</v>
      </c>
      <c r="H29" s="19">
        <f>IF(G29&gt;0,F29/G29*100,0)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7.75" customHeight="1">
      <c r="A31" s="1"/>
      <c r="B31" s="1"/>
      <c r="C31" s="6" t="s">
        <v>27</v>
      </c>
      <c r="D31" s="7"/>
      <c r="E31" s="7"/>
      <c r="F31" s="7"/>
      <c r="G31" s="7"/>
      <c r="H31" s="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4.5" customHeight="1">
      <c r="A32" s="1"/>
      <c r="B32" s="1"/>
      <c r="C32" s="9">
        <v>16.0</v>
      </c>
      <c r="D32" s="10" t="s">
        <v>28</v>
      </c>
      <c r="E32" s="14"/>
      <c r="F32" s="12" t="str">
        <f t="shared" ref="F32:F36" si="4">IF(E32="Implemented",4,IF(E32="Partially Implemented",2,IF(E32="Not implemented",0,"")))</f>
        <v/>
      </c>
      <c r="G32" s="9">
        <v>4.0</v>
      </c>
      <c r="H32" s="1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4.5" customHeight="1">
      <c r="A33" s="1"/>
      <c r="B33" s="1"/>
      <c r="C33" s="9">
        <v>17.0</v>
      </c>
      <c r="D33" s="10" t="s">
        <v>29</v>
      </c>
      <c r="E33" s="14"/>
      <c r="F33" s="12" t="str">
        <f t="shared" si="4"/>
        <v/>
      </c>
      <c r="G33" s="9">
        <v>4.0</v>
      </c>
      <c r="H33" s="1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4.5" customHeight="1">
      <c r="A34" s="1"/>
      <c r="B34" s="1"/>
      <c r="C34" s="9">
        <v>18.0</v>
      </c>
      <c r="D34" s="10" t="s">
        <v>30</v>
      </c>
      <c r="E34" s="14"/>
      <c r="F34" s="12" t="str">
        <f t="shared" si="4"/>
        <v/>
      </c>
      <c r="G34" s="9">
        <v>4.0</v>
      </c>
      <c r="H34" s="1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4.5" customHeight="1">
      <c r="A35" s="1"/>
      <c r="B35" s="1"/>
      <c r="C35" s="9">
        <v>19.0</v>
      </c>
      <c r="D35" s="10" t="s">
        <v>31</v>
      </c>
      <c r="E35" s="14"/>
      <c r="F35" s="12" t="str">
        <f t="shared" si="4"/>
        <v/>
      </c>
      <c r="G35" s="9">
        <v>4.0</v>
      </c>
      <c r="H35" s="1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4.5" customHeight="1">
      <c r="A36" s="1"/>
      <c r="B36" s="1"/>
      <c r="C36" s="9">
        <v>20.0</v>
      </c>
      <c r="D36" s="10" t="s">
        <v>32</v>
      </c>
      <c r="E36" s="14"/>
      <c r="F36" s="12" t="str">
        <f t="shared" si="4"/>
        <v/>
      </c>
      <c r="G36" s="9">
        <v>4.0</v>
      </c>
      <c r="H36" s="1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5" t="s">
        <v>15</v>
      </c>
      <c r="D37" s="16"/>
      <c r="E37" s="17" t="str">
        <f>IF(COUNTA(E32:E36)=0,"",IF(H37&gt;=80,"ADVANCED",IF(H37&gt;=60,"DEVELOPING",IF(H37&gt;=40,"BASIC","AT RISK"))))</f>
        <v/>
      </c>
      <c r="F37" s="17">
        <f>SUM(F32:F36)</f>
        <v>0</v>
      </c>
      <c r="G37" s="18">
        <v>20.0</v>
      </c>
      <c r="H37" s="19">
        <f>IF(G37&gt;0,F37/G37*100,0)</f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7.75" customHeight="1">
      <c r="A39" s="1"/>
      <c r="B39" s="1"/>
      <c r="C39" s="6" t="s">
        <v>33</v>
      </c>
      <c r="D39" s="7"/>
      <c r="E39" s="7"/>
      <c r="F39" s="7"/>
      <c r="G39" s="7"/>
      <c r="H39" s="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4.5" customHeight="1">
      <c r="A40" s="1"/>
      <c r="B40" s="1"/>
      <c r="C40" s="9">
        <v>21.0</v>
      </c>
      <c r="D40" s="10" t="s">
        <v>34</v>
      </c>
      <c r="E40" s="14"/>
      <c r="F40" s="12" t="str">
        <f t="shared" ref="F40:F44" si="5">IF(E40="Implemented",3,IF(E40="Partially Implemented",1.5,IF(E40="Not implemented",0,"")))</f>
        <v/>
      </c>
      <c r="G40" s="9">
        <v>3.0</v>
      </c>
      <c r="H40" s="1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4.5" customHeight="1">
      <c r="A41" s="1"/>
      <c r="B41" s="1"/>
      <c r="C41" s="9">
        <v>22.0</v>
      </c>
      <c r="D41" s="10" t="s">
        <v>35</v>
      </c>
      <c r="E41" s="14"/>
      <c r="F41" s="12" t="str">
        <f t="shared" si="5"/>
        <v/>
      </c>
      <c r="G41" s="9">
        <v>3.0</v>
      </c>
      <c r="H41" s="1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4.5" customHeight="1">
      <c r="A42" s="1"/>
      <c r="B42" s="1"/>
      <c r="C42" s="9">
        <v>23.0</v>
      </c>
      <c r="D42" s="10" t="s">
        <v>36</v>
      </c>
      <c r="E42" s="14"/>
      <c r="F42" s="12" t="str">
        <f t="shared" si="5"/>
        <v/>
      </c>
      <c r="G42" s="9">
        <v>3.0</v>
      </c>
      <c r="H42" s="1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4.5" customHeight="1">
      <c r="A43" s="1"/>
      <c r="B43" s="1"/>
      <c r="C43" s="9">
        <v>24.0</v>
      </c>
      <c r="D43" s="10" t="s">
        <v>37</v>
      </c>
      <c r="E43" s="14"/>
      <c r="F43" s="12" t="str">
        <f t="shared" si="5"/>
        <v/>
      </c>
      <c r="G43" s="9">
        <v>3.0</v>
      </c>
      <c r="H43" s="1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4.5" customHeight="1">
      <c r="A44" s="1"/>
      <c r="B44" s="1"/>
      <c r="C44" s="9">
        <v>25.0</v>
      </c>
      <c r="D44" s="10" t="s">
        <v>38</v>
      </c>
      <c r="E44" s="14"/>
      <c r="F44" s="12" t="str">
        <f t="shared" si="5"/>
        <v/>
      </c>
      <c r="G44" s="9">
        <v>3.0</v>
      </c>
      <c r="H44" s="1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5" t="s">
        <v>15</v>
      </c>
      <c r="D45" s="16"/>
      <c r="E45" s="17" t="str">
        <f>IF(COUNTA(E40:E44)=0,"",IF(H45&gt;=80,"ADVANCED",IF(H45&gt;=60,"DEVELOPING",IF(H45&gt;=40,"BASIC","AT RISK"))))</f>
        <v/>
      </c>
      <c r="F45" s="17">
        <f>SUM(F40:F44)</f>
        <v>0</v>
      </c>
      <c r="G45" s="18">
        <v>15.0</v>
      </c>
      <c r="H45" s="19">
        <f>IF(G45&gt;0,F45/G45*100,0)</f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7.75" customHeight="1">
      <c r="A47" s="1"/>
      <c r="B47" s="1"/>
      <c r="C47" s="6" t="s">
        <v>39</v>
      </c>
      <c r="D47" s="7"/>
      <c r="E47" s="7"/>
      <c r="F47" s="7"/>
      <c r="G47" s="7"/>
      <c r="H47" s="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4.5" customHeight="1">
      <c r="A48" s="1"/>
      <c r="B48" s="1"/>
      <c r="C48" s="9">
        <v>26.0</v>
      </c>
      <c r="D48" s="10" t="s">
        <v>40</v>
      </c>
      <c r="E48" s="14"/>
      <c r="F48" s="12" t="str">
        <f t="shared" ref="F48:F52" si="6">IF(E48="Implemented",2,IF(E48="Partially Implemented",1,IF(E48="Not implemented",0,"")))</f>
        <v/>
      </c>
      <c r="G48" s="9">
        <v>2.0</v>
      </c>
      <c r="H48" s="1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4.5" customHeight="1">
      <c r="A49" s="1"/>
      <c r="B49" s="1"/>
      <c r="C49" s="9">
        <v>27.0</v>
      </c>
      <c r="D49" s="10" t="s">
        <v>41</v>
      </c>
      <c r="E49" s="14"/>
      <c r="F49" s="12" t="str">
        <f t="shared" si="6"/>
        <v/>
      </c>
      <c r="G49" s="9">
        <v>2.0</v>
      </c>
      <c r="H49" s="1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4.5" customHeight="1">
      <c r="A50" s="1"/>
      <c r="B50" s="1"/>
      <c r="C50" s="9">
        <v>28.0</v>
      </c>
      <c r="D50" s="10" t="s">
        <v>42</v>
      </c>
      <c r="E50" s="14"/>
      <c r="F50" s="12" t="str">
        <f t="shared" si="6"/>
        <v/>
      </c>
      <c r="G50" s="9">
        <v>2.0</v>
      </c>
      <c r="H50" s="1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4.5" customHeight="1">
      <c r="A51" s="1"/>
      <c r="B51" s="1"/>
      <c r="C51" s="9">
        <v>29.0</v>
      </c>
      <c r="D51" s="10" t="s">
        <v>43</v>
      </c>
      <c r="E51" s="14"/>
      <c r="F51" s="12" t="str">
        <f t="shared" si="6"/>
        <v/>
      </c>
      <c r="G51" s="9">
        <v>2.0</v>
      </c>
      <c r="H51" s="1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4.5" customHeight="1">
      <c r="A52" s="1"/>
      <c r="B52" s="1"/>
      <c r="C52" s="9">
        <v>30.0</v>
      </c>
      <c r="D52" s="10" t="s">
        <v>44</v>
      </c>
      <c r="E52" s="14"/>
      <c r="F52" s="12" t="str">
        <f t="shared" si="6"/>
        <v/>
      </c>
      <c r="G52" s="9">
        <v>2.0</v>
      </c>
      <c r="H52" s="1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5" t="s">
        <v>15</v>
      </c>
      <c r="D53" s="20"/>
      <c r="E53" s="17" t="str">
        <f>IF(COUNTA(E48:E52)=0,"",IF(H53&gt;=80,"ADVANCED",IF(H53&gt;=60,"DEVELOPING",IF(H53&gt;=40,"BASIC","AT RISK"))))</f>
        <v/>
      </c>
      <c r="F53" s="21">
        <f>SUM(F48:F52)</f>
        <v>0</v>
      </c>
      <c r="G53" s="18">
        <v>10.0</v>
      </c>
      <c r="H53" s="19">
        <f>IF(G53&gt;0,F53/G53*100,0)</f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34.5" customHeight="1">
      <c r="A56" s="1"/>
      <c r="B56" s="1"/>
      <c r="C56" s="22" t="s">
        <v>45</v>
      </c>
      <c r="D56" s="16"/>
      <c r="E56" s="17"/>
      <c r="F56" s="23">
        <f>SUM(F13,F21,F29,F37,F45,F53)</f>
        <v>0</v>
      </c>
      <c r="G56" s="24">
        <v>100.0</v>
      </c>
      <c r="H56" s="25">
        <f>F56</f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36.0" customHeight="1">
      <c r="A59" s="1"/>
      <c r="B59" s="1"/>
      <c r="C59" s="22" t="s">
        <v>46</v>
      </c>
      <c r="D59" s="26"/>
      <c r="E59" s="26"/>
      <c r="F59" s="26"/>
      <c r="G59" s="26"/>
      <c r="H59" s="1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2.5" customHeight="1">
      <c r="A61" s="1"/>
      <c r="B61" s="1"/>
      <c r="C61" s="27" t="s">
        <v>47</v>
      </c>
      <c r="D61" s="28" t="str">
        <f>IF(F56=0,"",IF(F56&gt;=80,"ADVANCED",IF(F56&gt;=60,"DEVELOPING",IF(F56&gt;=40,"BASIC","AT RISK"))))</f>
        <v/>
      </c>
      <c r="E61" s="29"/>
      <c r="F61" s="29"/>
      <c r="G61" s="29"/>
      <c r="H61" s="3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31"/>
      <c r="D62" s="32"/>
      <c r="E62" s="33"/>
      <c r="F62" s="33"/>
      <c r="G62" s="33"/>
      <c r="H62" s="3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27" t="s">
        <v>48</v>
      </c>
      <c r="D64" s="28" t="str">
        <f t="array" ref="D64">IFS(
    D61="","",
    D61="ADVANCED","Strong mobile DLP posture. Focus on optimisation and emerging threats.",
    D61="DEVELOPING","Key gaps exist. Prioritise remediation in lowest-scoring sections.",
    D61="BASIC","Significant blind spots. Elevated risk of data loss. Immediate action recommended.",
    D61="AT RISK","Critical vulnerabilities. Urgent remediation required."
)</f>
        <v/>
      </c>
      <c r="E64" s="29"/>
      <c r="F64" s="29"/>
      <c r="G64" s="29"/>
      <c r="H64" s="3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31"/>
      <c r="D65" s="32"/>
      <c r="E65" s="33"/>
      <c r="F65" s="33"/>
      <c r="G65" s="33"/>
      <c r="H65" s="3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35"/>
      <c r="D66" s="36"/>
      <c r="E66" s="36"/>
      <c r="F66" s="36"/>
      <c r="G66" s="36"/>
      <c r="H66" s="3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36"/>
      <c r="E67" s="36"/>
      <c r="F67" s="36"/>
      <c r="G67" s="36"/>
      <c r="H67" s="3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36.0" customHeight="1">
      <c r="A68" s="1"/>
      <c r="B68" s="1"/>
      <c r="C68" s="22" t="s">
        <v>49</v>
      </c>
      <c r="D68" s="26"/>
      <c r="E68" s="26"/>
      <c r="F68" s="26"/>
      <c r="G68" s="26"/>
      <c r="H68" s="1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6" t="s">
        <v>50</v>
      </c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37" t="str">
        <f>E13</f>
        <v/>
      </c>
      <c r="D72" s="30"/>
      <c r="E72" s="38" t="str">
        <f t="array" ref="E72">IF(C72="","",
SWITCH(C72,
"AT RISK",
"Policy &amp; Governance:"&amp;CHAR(10)&amp;
"• Develop formal mobile DLP policy document"&amp;CHAR(10)&amp;
"• Include mobile in annual security review cycle"&amp;CHAR(10)&amp;
"• Implement data classification for mobile access",
"BASIC",
"Policy &amp; Governance:"&amp;CHAR(10)&amp;
"• Formalise a mobile DLP policy document to clearly define expectations"&amp;CHAR(10)&amp;
"• Add mobile into the annual security review cycle for ongoing governance"&amp;CHAR(10)&amp;
"• Introduce data classification guidance for mobile access and sharing",
"DEVELOPING",
"Policy &amp; Governance:"&amp;CHAR(10)&amp;
"• Review and refine the mobile DLP policy to ensure it is consistently applied"&amp;CHAR(10)&amp;
"• Align mobile governance with broader enterprise security standards"&amp;CHAR(10)&amp;
"• Confirm data classification is supported by practical processes and controls",
"ADVANCED",
"Policy &amp; Governance:"&amp;CHAR(10)&amp;
"• Mobile governance is well established and aligned to enterprise standards"&amp;CHAR(10)&amp;
"• Regular reviews are helping you stay ahead of mobile-related risk"&amp;CHAR(10)&amp;
"• Continue evolving policy and classification as new mobile use cases emerge",
""))</f>
        <v/>
      </c>
      <c r="F72" s="29"/>
      <c r="G72" s="29"/>
      <c r="H72" s="3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39"/>
      <c r="D73" s="40"/>
      <c r="E73" s="39"/>
      <c r="H73" s="4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39"/>
      <c r="D74" s="40"/>
      <c r="E74" s="39"/>
      <c r="H74" s="4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39"/>
      <c r="D75" s="40"/>
      <c r="E75" s="39"/>
      <c r="H75" s="4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0" customHeight="1">
      <c r="A76" s="1"/>
      <c r="B76" s="1"/>
      <c r="C76" s="32"/>
      <c r="D76" s="34"/>
      <c r="E76" s="32"/>
      <c r="F76" s="33"/>
      <c r="G76" s="33"/>
      <c r="H76" s="3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6" t="s">
        <v>51</v>
      </c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37" t="str">
        <f>E21</f>
        <v/>
      </c>
      <c r="D79" s="30"/>
      <c r="E79" s="38" t="str">
        <f t="array" ref="E79">IF(C79="","",
SWITCH(C79,
"AT RISK",
"Device Management &amp; Visibility:"&amp;CHAR(10)&amp;
"• Deploy MDM/EMM solution across all devices"&amp;CHAR(10)&amp;
"• Implement BYOD visibility and controls"&amp;CHAR(10)&amp;
"• Enable remote wipe capabilities",
"BASIC",
"Device Management &amp; Visibility:"&amp;CHAR(10)&amp;
"• Roll out an MDM/EMM solution broadly to improve device oversight"&amp;CHAR(10)&amp;
"• Improve BYOD visibility and introduce appropriate user controls"&amp;CHAR(10)&amp;
"• Ensure remote wipe is enabled where feasible to reduce exposure from lost devices",
"DEVELOPING",
"Device Management &amp; Visibility:"&amp;CHAR(10)&amp;
"• Expand coverage to include remaining devices and close any enrolment gaps"&amp;CHAR(10)&amp;
"• Strengthen BYOD controls using risk-based access and compliance checks"&amp;CHAR(10)&amp;
"• Regularly test remote wipe and ensure it’s operationally ready",
"ADVANCED",
"Device Management &amp; Visibility:"&amp;CHAR(10)&amp;
"• Strong device governance and coverage provides a solid control foundation"&amp;CHAR(10)&amp;
"• BYOD is being managed in a controlled, risk-aware way"&amp;CHAR(10)&amp;
"• Keep optimising by monitoring compliance trends and automating remediation",
""))</f>
        <v/>
      </c>
      <c r="F79" s="29"/>
      <c r="G79" s="29"/>
      <c r="H79" s="3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39"/>
      <c r="D80" s="40"/>
      <c r="E80" s="39"/>
      <c r="H80" s="4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39"/>
      <c r="D81" s="40"/>
      <c r="E81" s="39"/>
      <c r="H81" s="4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39"/>
      <c r="D82" s="40"/>
      <c r="E82" s="39"/>
      <c r="H82" s="4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32"/>
      <c r="D83" s="34"/>
      <c r="E83" s="32"/>
      <c r="F83" s="33"/>
      <c r="G83" s="33"/>
      <c r="H83" s="3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6" t="s">
        <v>52</v>
      </c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37" t="str">
        <f>E29</f>
        <v/>
      </c>
      <c r="D86" s="30"/>
      <c r="E86" s="38" t="str">
        <f t="array" ref="E86">IF(C86="","",
SWITCH(C86,
"AT RISK",
"App &amp; Data Controls:"&amp;CHAR(10)&amp;
"• Implement managed app ecosystem"&amp;CHAR(10)&amp;
"• Deploy containerisation solution"&amp;CHAR(10)&amp;
"• Enable copy/paste and sharing restrictions",
"BASIC",
"App &amp; Data Controls:"&amp;CHAR(10)&amp;
"• Introduce a managed app approach to reduce unmanaged risk"&amp;CHAR(10)&amp;
"• Consider containerisation for sensitive corporate data where needed"&amp;CHAR(10)&amp;
"• Start applying basic sharing controls (e.g. copy/paste and forwarding limits)",
"DEVELOPING",
"App &amp; Data Controls:"&amp;CHAR(10)&amp;
"• Broaden managed app adoption and standardise policies across teams"&amp;CHAR(10)&amp;
"• Apply containerisation consistently for high-risk data and workflows"&amp;CHAR(10)&amp;
"• Tune sharing restrictions based on data sensitivity and user roles",
"ADVANCED",
"App &amp; Data Controls:"&amp;CHAR(10)&amp;
"• App and data controls are mature and well aligned to business needs"&amp;CHAR(10)&amp;
"• Controls enable secure productivity without excessive friction"&amp;CHAR(10)&amp;
"• Continue improving through policy tuning, user experience feedback, and exceptions governance",
""))</f>
        <v/>
      </c>
      <c r="F86" s="29"/>
      <c r="G86" s="29"/>
      <c r="H86" s="3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39"/>
      <c r="D87" s="40"/>
      <c r="E87" s="39"/>
      <c r="H87" s="4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39"/>
      <c r="D88" s="40"/>
      <c r="E88" s="39"/>
      <c r="H88" s="4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39"/>
      <c r="D89" s="40"/>
      <c r="E89" s="39"/>
      <c r="H89" s="4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32"/>
      <c r="D90" s="34"/>
      <c r="E90" s="32"/>
      <c r="F90" s="33"/>
      <c r="G90" s="33"/>
      <c r="H90" s="3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6" t="s">
        <v>53</v>
      </c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37" t="str">
        <f>E37</f>
        <v/>
      </c>
      <c r="D93" s="30"/>
      <c r="E93" s="38" t="str">
        <f t="array" ref="E93">IF(C93="","",
SWITCH(C93,
"AT RISK",
"Off-Channel Comms:"&amp;CHAR(10)&amp;
"• Deploy Corrata or similar solution for messaging visibility"&amp;CHAR(10)&amp;
"• Implement technical controls (not just policy)"&amp;CHAR(10)&amp;
"• Monitor personal email and browser uploads",
"BASIC",
"Off-Channel Comms:"&amp;CHAR(10)&amp;
"• Improve visibility of messaging channels using Corrata (or similar) where appropriate"&amp;CHAR(10)&amp;
"• Support policy with practical technical controls (not policy alone)"&amp;CHAR(10)&amp;
"• Introduce monitoring or safeguards for risky upload paths (personal email, browser uploads)",
"DEVELOPING",
"Off-Channel Comms:"&amp;CHAR(10)&amp;
"• Expand monitoring coverage to reduce blind spots across comms channels"&amp;CHAR(10)&amp;
"• Strengthen preventative controls (e.g., blocking, warning, or guided alternatives)"&amp;CHAR(10)&amp;
"• Use reporting to identify repeat patterns and address root causes",
"ADVANCED",
"Off-Channel Comms:"&amp;CHAR(10)&amp;
"• Visibility and controls reduce off-channel exposure effectively"&amp;CHAR(10)&amp;
"• Technical enforcement supports policy and improves consistency"&amp;CHAR(10)&amp;
"• Keep refining with trend analysis, targeted controls, and continuous tuning",
""))</f>
        <v/>
      </c>
      <c r="F93" s="29"/>
      <c r="G93" s="29"/>
      <c r="H93" s="3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39"/>
      <c r="D94" s="40"/>
      <c r="E94" s="39"/>
      <c r="H94" s="4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39"/>
      <c r="D95" s="40"/>
      <c r="E95" s="39"/>
      <c r="H95" s="4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39"/>
      <c r="D96" s="40"/>
      <c r="E96" s="39"/>
      <c r="H96" s="4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32"/>
      <c r="D97" s="34"/>
      <c r="E97" s="32"/>
      <c r="F97" s="33"/>
      <c r="G97" s="33"/>
      <c r="H97" s="3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41"/>
      <c r="D98" s="4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6" t="s">
        <v>54</v>
      </c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37" t="str">
        <f>E45</f>
        <v/>
      </c>
      <c r="D100" s="30"/>
      <c r="E100" s="38" t="str">
        <f t="array" ref="E100">IF(C100="","",
SWITCH(C100,
"AT RISK",
"AI Tool Risk:"&amp;CHAR(10)&amp;
"• Audit current AI tool usage on mobile"&amp;CHAR(10)&amp;
"• Define approved AI tools list"&amp;CHAR(10)&amp;
"• Implement controls to prevent data input to AI",
"BASIC",
"AI Tool Risk:"&amp;CHAR(10)&amp;
"• Review current AI tool usage on mobile to understand the risk profile"&amp;CHAR(10)&amp;
"• Define an approved list of AI tools and basic usage guidance"&amp;CHAR(10)&amp;
"• Introduce simple controls to reduce sensitive data being entered into AI tools",
"DEVELOPING",
"AI Tool Risk:"&amp;CHAR(10)&amp;
"• Establish a repeatable process to assess and onboard AI tools safely"&amp;CHAR(10)&amp;
"• Clarify policy and user guidance for sensitive data and permitted scenarios"&amp;CHAR(10)&amp;
"• Implement stronger controls for high-risk apps and data types",
"ADVANCED",
"AI Tool Risk:"&amp;CHAR(10)&amp;
"• AI tool usage is being managed thoughtfully with clear governance"&amp;CHAR(10)&amp;
"• Approved tooling and guidance reduces unintended data exposure"&amp;CHAR(10)&amp;
"• Continue improving with periodic reviews, monitoring, and adapting to new AI capabilities",
""))</f>
        <v/>
      </c>
      <c r="F100" s="29"/>
      <c r="G100" s="29"/>
      <c r="H100" s="3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39"/>
      <c r="D101" s="40"/>
      <c r="E101" s="39"/>
      <c r="H101" s="4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39"/>
      <c r="D102" s="40"/>
      <c r="E102" s="39"/>
      <c r="H102" s="4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39"/>
      <c r="D103" s="40"/>
      <c r="E103" s="39"/>
      <c r="H103" s="4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32"/>
      <c r="D104" s="34"/>
      <c r="E104" s="32"/>
      <c r="F104" s="33"/>
      <c r="G104" s="33"/>
      <c r="H104" s="3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41"/>
      <c r="D105" s="4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6" t="s">
        <v>55</v>
      </c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37" t="str">
        <f>E53</f>
        <v/>
      </c>
      <c r="D107" s="30"/>
      <c r="E107" s="38" t="str">
        <f t="array" ref="E107">IF(C107="","",
SWITCH(C107,
"AT RISK",
"Detection &amp; Response:"&amp;CHAR(10)&amp;
"• Enable real-time DLP alerting"&amp;CHAR(10)&amp;
"• Develop mobile-specific incident response plan"&amp;CHAR(10)&amp;
"• Implement logging and retention for compliance",
"BASIC",
"Detection &amp; Response:"&amp;CHAR(10)&amp;
"• Enable real-time alerting for key mobile DLP events where possible"&amp;CHAR(10)&amp;
"• Create a lightweight mobile-specific incident response approach"&amp;CHAR(10)&amp;
"• Improve logging and retention to support investigations and compliance needs",
"DEVELOPING",
"Detection &amp; Response:"&amp;CHAR(10)&amp;
"• Tune alerts to reduce noise and improve response quality"&amp;CHAR(10)&amp;
"• Run tabletop exercises for mobile scenarios and refine playbooks"&amp;CHAR(10)&amp;
"• Standardise retention and reporting to meet audit and compliance expectations",
"ADVANCED",
"Detection &amp; Response:"&amp;CHAR(10)&amp;
"• Detection and response capabilities support rapid containment"&amp;CHAR(10)&amp;
"• Playbooks and logging enable efficient investigations and learning loops"&amp;CHAR(10)&amp;
"• Continue optimising through alert tuning, automation, and regular testing",
""))</f>
        <v/>
      </c>
      <c r="F107" s="29"/>
      <c r="G107" s="29"/>
      <c r="H107" s="3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39"/>
      <c r="D108" s="40"/>
      <c r="E108" s="39"/>
      <c r="H108" s="4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39"/>
      <c r="D109" s="40"/>
      <c r="E109" s="39"/>
      <c r="H109" s="4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39"/>
      <c r="D110" s="40"/>
      <c r="E110" s="39"/>
      <c r="H110" s="4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32"/>
      <c r="D111" s="34"/>
      <c r="E111" s="32"/>
      <c r="F111" s="33"/>
      <c r="G111" s="33"/>
      <c r="H111" s="3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41"/>
      <c r="D112" s="4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41"/>
      <c r="D113" s="4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41"/>
      <c r="D114" s="4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2.5" customHeight="1">
      <c r="A115" s="1"/>
      <c r="B115" s="1"/>
      <c r="C115" s="42" t="s">
        <v>56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2.5" customHeight="1">
      <c r="A116" s="1"/>
      <c r="B116" s="1"/>
      <c r="C116" s="43" t="s">
        <v>57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41"/>
      <c r="D117" s="4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41"/>
      <c r="D118" s="4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41"/>
      <c r="D119" s="4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41"/>
      <c r="D120" s="4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41"/>
      <c r="D121" s="4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41"/>
      <c r="D122" s="4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41"/>
      <c r="D123" s="4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41"/>
      <c r="D124" s="4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41"/>
      <c r="D125" s="4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41"/>
      <c r="D126" s="4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41"/>
      <c r="D127" s="4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ht="15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ht="15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ht="15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ht="15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ht="15.7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ht="15.7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ht="15.7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ht="15.7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ht="15.7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ht="15.7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ht="15.7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ht="15.7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ht="15.7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ht="15.7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ht="15.7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ht="15.7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ht="15.75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ht="15.75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ht="15.75" customHeight="1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ht="15.75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ht="15.75" customHeight="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ht="15.75" customHeight="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ht="15.75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ht="15.75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ht="15.75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ht="15.75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ht="15.75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ht="15.75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ht="15.75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ht="15.75" customHeight="1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ht="15.75" customHeigh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ht="15.75" customHeight="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ht="15.75" customHeight="1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ht="15.75" customHeight="1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ht="15.75" customHeight="1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ht="15.75" customHeight="1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ht="15.75" customHeight="1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ht="15.75" customHeight="1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ht="15.75" customHeight="1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ht="15.75" customHeight="1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ht="15.75" customHeight="1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ht="15.75" customHeight="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ht="15.75" customHeight="1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ht="15.75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ht="15.75" customHeight="1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ht="15.75" customHeight="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ht="15.75" customHeight="1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ht="15.75" customHeight="1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</sheetData>
  <mergeCells count="42">
    <mergeCell ref="C1:H1"/>
    <mergeCell ref="C2:H2"/>
    <mergeCell ref="C4:H4"/>
    <mergeCell ref="C7:H7"/>
    <mergeCell ref="C13:D13"/>
    <mergeCell ref="C15:H15"/>
    <mergeCell ref="C23:H23"/>
    <mergeCell ref="C21:D21"/>
    <mergeCell ref="C29:D29"/>
    <mergeCell ref="C37:D37"/>
    <mergeCell ref="C45:D45"/>
    <mergeCell ref="C53:D53"/>
    <mergeCell ref="C56:D56"/>
    <mergeCell ref="C61:C62"/>
    <mergeCell ref="E72:H76"/>
    <mergeCell ref="E79:H83"/>
    <mergeCell ref="E86:H90"/>
    <mergeCell ref="C31:H31"/>
    <mergeCell ref="C39:H39"/>
    <mergeCell ref="C47:H47"/>
    <mergeCell ref="C59:H59"/>
    <mergeCell ref="D61:H62"/>
    <mergeCell ref="D64:H65"/>
    <mergeCell ref="C68:H68"/>
    <mergeCell ref="C92:D92"/>
    <mergeCell ref="C93:D97"/>
    <mergeCell ref="E93:H97"/>
    <mergeCell ref="C99:D99"/>
    <mergeCell ref="E100:H104"/>
    <mergeCell ref="E107:H111"/>
    <mergeCell ref="C115:H115"/>
    <mergeCell ref="C116:H116"/>
    <mergeCell ref="C100:D104"/>
    <mergeCell ref="C106:D106"/>
    <mergeCell ref="C107:D111"/>
    <mergeCell ref="C64:C65"/>
    <mergeCell ref="C71:D71"/>
    <mergeCell ref="C72:D76"/>
    <mergeCell ref="C78:D78"/>
    <mergeCell ref="C79:D83"/>
    <mergeCell ref="C85:D85"/>
    <mergeCell ref="C86:D90"/>
  </mergeCells>
  <conditionalFormatting sqref="C72">
    <cfRule type="cellIs" dxfId="0" priority="1" operator="equal">
      <formula>"ADVANCED"</formula>
    </cfRule>
  </conditionalFormatting>
  <conditionalFormatting sqref="C72">
    <cfRule type="cellIs" dxfId="1" priority="2" operator="equal">
      <formula>"BASIC"</formula>
    </cfRule>
  </conditionalFormatting>
  <conditionalFormatting sqref="C72">
    <cfRule type="cellIs" dxfId="2" priority="3" operator="equal">
      <formula>"DEVELOPING"</formula>
    </cfRule>
  </conditionalFormatting>
  <conditionalFormatting sqref="C72">
    <cfRule type="cellIs" dxfId="3" priority="4" operator="equal">
      <formula>"AT RISK"</formula>
    </cfRule>
  </conditionalFormatting>
  <conditionalFormatting sqref="C79">
    <cfRule type="cellIs" dxfId="0" priority="5" operator="equal">
      <formula>"ADVANCED"</formula>
    </cfRule>
  </conditionalFormatting>
  <conditionalFormatting sqref="C79">
    <cfRule type="cellIs" dxfId="1" priority="6" operator="equal">
      <formula>"BASIC"</formula>
    </cfRule>
  </conditionalFormatting>
  <conditionalFormatting sqref="C79">
    <cfRule type="cellIs" dxfId="2" priority="7" operator="equal">
      <formula>"DEVELOPING"</formula>
    </cfRule>
  </conditionalFormatting>
  <conditionalFormatting sqref="C79">
    <cfRule type="cellIs" dxfId="3" priority="8" operator="equal">
      <formula>"AT RISK"</formula>
    </cfRule>
  </conditionalFormatting>
  <conditionalFormatting sqref="C86">
    <cfRule type="cellIs" dxfId="0" priority="9" operator="equal">
      <formula>"ADVANCED"</formula>
    </cfRule>
  </conditionalFormatting>
  <conditionalFormatting sqref="C86">
    <cfRule type="cellIs" dxfId="1" priority="10" operator="equal">
      <formula>"BASIC"</formula>
    </cfRule>
  </conditionalFormatting>
  <conditionalFormatting sqref="C86">
    <cfRule type="cellIs" dxfId="2" priority="11" operator="equal">
      <formula>"DEVELOPING"</formula>
    </cfRule>
  </conditionalFormatting>
  <conditionalFormatting sqref="C86">
    <cfRule type="cellIs" dxfId="3" priority="12" operator="equal">
      <formula>"AT RISK"</formula>
    </cfRule>
  </conditionalFormatting>
  <conditionalFormatting sqref="C93">
    <cfRule type="cellIs" dxfId="0" priority="13" operator="equal">
      <formula>"ADVANCED"</formula>
    </cfRule>
  </conditionalFormatting>
  <conditionalFormatting sqref="C93">
    <cfRule type="cellIs" dxfId="1" priority="14" operator="equal">
      <formula>"BASIC"</formula>
    </cfRule>
  </conditionalFormatting>
  <conditionalFormatting sqref="C93">
    <cfRule type="cellIs" dxfId="2" priority="15" operator="equal">
      <formula>"DEVELOPING"</formula>
    </cfRule>
  </conditionalFormatting>
  <conditionalFormatting sqref="C93">
    <cfRule type="cellIs" dxfId="3" priority="16" operator="equal">
      <formula>"AT RISK"</formula>
    </cfRule>
  </conditionalFormatting>
  <conditionalFormatting sqref="C100">
    <cfRule type="cellIs" dxfId="0" priority="17" operator="equal">
      <formula>"ADVANCED"</formula>
    </cfRule>
  </conditionalFormatting>
  <conditionalFormatting sqref="C100">
    <cfRule type="cellIs" dxfId="1" priority="18" operator="equal">
      <formula>"BASIC"</formula>
    </cfRule>
  </conditionalFormatting>
  <conditionalFormatting sqref="C100">
    <cfRule type="cellIs" dxfId="2" priority="19" operator="equal">
      <formula>"DEVELOPING"</formula>
    </cfRule>
  </conditionalFormatting>
  <conditionalFormatting sqref="C100">
    <cfRule type="cellIs" dxfId="3" priority="20" operator="equal">
      <formula>"AT RISK"</formula>
    </cfRule>
  </conditionalFormatting>
  <conditionalFormatting sqref="C107">
    <cfRule type="cellIs" dxfId="0" priority="21" operator="equal">
      <formula>"ADVANCED"</formula>
    </cfRule>
  </conditionalFormatting>
  <conditionalFormatting sqref="C107">
    <cfRule type="cellIs" dxfId="1" priority="22" operator="equal">
      <formula>"BASIC"</formula>
    </cfRule>
  </conditionalFormatting>
  <conditionalFormatting sqref="C107">
    <cfRule type="cellIs" dxfId="2" priority="23" operator="equal">
      <formula>"DEVELOPING"</formula>
    </cfRule>
  </conditionalFormatting>
  <conditionalFormatting sqref="C107">
    <cfRule type="cellIs" dxfId="3" priority="24" operator="equal">
      <formula>"AT RISK"</formula>
    </cfRule>
  </conditionalFormatting>
  <conditionalFormatting sqref="D61">
    <cfRule type="cellIs" dxfId="0" priority="25" operator="equal">
      <formula>"ADVANCED"</formula>
    </cfRule>
  </conditionalFormatting>
  <conditionalFormatting sqref="D61">
    <cfRule type="cellIs" dxfId="1" priority="26" operator="equal">
      <formula>"BASIC"</formula>
    </cfRule>
  </conditionalFormatting>
  <conditionalFormatting sqref="D61">
    <cfRule type="cellIs" dxfId="2" priority="27" operator="equal">
      <formula>"DEVELOPING"</formula>
    </cfRule>
  </conditionalFormatting>
  <conditionalFormatting sqref="D61">
    <cfRule type="cellIs" dxfId="3" priority="28" operator="equal">
      <formula>"AT RISK"</formula>
    </cfRule>
  </conditionalFormatting>
  <conditionalFormatting sqref="D64">
    <cfRule type="cellIs" dxfId="0" priority="29" operator="equal">
      <formula>"ADVANCED"</formula>
    </cfRule>
  </conditionalFormatting>
  <conditionalFormatting sqref="D64">
    <cfRule type="cellIs" dxfId="1" priority="30" operator="equal">
      <formula>"BASIC"</formula>
    </cfRule>
  </conditionalFormatting>
  <conditionalFormatting sqref="D64">
    <cfRule type="cellIs" dxfId="2" priority="31" operator="equal">
      <formula>"DEVELOPING"</formula>
    </cfRule>
  </conditionalFormatting>
  <conditionalFormatting sqref="D64">
    <cfRule type="cellIs" dxfId="3" priority="32" operator="equal">
      <formula>"AT RISK"</formula>
    </cfRule>
  </conditionalFormatting>
  <conditionalFormatting sqref="E8:E12">
    <cfRule type="cellIs" dxfId="0" priority="33" operator="equal">
      <formula>"Implemented"</formula>
    </cfRule>
  </conditionalFormatting>
  <conditionalFormatting sqref="E8:E12">
    <cfRule type="cellIs" dxfId="1" priority="34" operator="equal">
      <formula>"Partially Implemented"</formula>
    </cfRule>
  </conditionalFormatting>
  <conditionalFormatting sqref="E8:E12">
    <cfRule type="cellIs" dxfId="3" priority="35" operator="equal">
      <formula>"Not Implemented"</formula>
    </cfRule>
  </conditionalFormatting>
  <conditionalFormatting sqref="E13">
    <cfRule type="cellIs" dxfId="0" priority="36" operator="equal">
      <formula>"ADVANCED"</formula>
    </cfRule>
  </conditionalFormatting>
  <conditionalFormatting sqref="E13">
    <cfRule type="cellIs" dxfId="1" priority="37" operator="equal">
      <formula>"BASIC"</formula>
    </cfRule>
  </conditionalFormatting>
  <conditionalFormatting sqref="E13">
    <cfRule type="cellIs" dxfId="2" priority="38" operator="equal">
      <formula>"DEVELOPING"</formula>
    </cfRule>
  </conditionalFormatting>
  <conditionalFormatting sqref="E13">
    <cfRule type="cellIs" dxfId="3" priority="39" operator="equal">
      <formula>"AT RISK"</formula>
    </cfRule>
  </conditionalFormatting>
  <conditionalFormatting sqref="E16:E20">
    <cfRule type="cellIs" dxfId="0" priority="40" operator="equal">
      <formula>"Implemented"</formula>
    </cfRule>
  </conditionalFormatting>
  <conditionalFormatting sqref="E16:E20">
    <cfRule type="cellIs" dxfId="1" priority="41" operator="equal">
      <formula>"Partially Implemented"</formula>
    </cfRule>
  </conditionalFormatting>
  <conditionalFormatting sqref="E16:E20">
    <cfRule type="cellIs" dxfId="3" priority="42" operator="equal">
      <formula>"Not Implemented"</formula>
    </cfRule>
  </conditionalFormatting>
  <conditionalFormatting sqref="E21">
    <cfRule type="cellIs" dxfId="0" priority="43" operator="equal">
      <formula>"ADVANCED"</formula>
    </cfRule>
  </conditionalFormatting>
  <conditionalFormatting sqref="E21">
    <cfRule type="cellIs" dxfId="1" priority="44" operator="equal">
      <formula>"BASIC"</formula>
    </cfRule>
  </conditionalFormatting>
  <conditionalFormatting sqref="E21">
    <cfRule type="cellIs" dxfId="2" priority="45" operator="equal">
      <formula>"DEVELOPING"</formula>
    </cfRule>
  </conditionalFormatting>
  <conditionalFormatting sqref="E21">
    <cfRule type="cellIs" dxfId="3" priority="46" operator="equal">
      <formula>"AT RISK"</formula>
    </cfRule>
  </conditionalFormatting>
  <conditionalFormatting sqref="E24:E28">
    <cfRule type="cellIs" dxfId="0" priority="47" operator="equal">
      <formula>"Implemented"</formula>
    </cfRule>
  </conditionalFormatting>
  <conditionalFormatting sqref="E24:E28">
    <cfRule type="cellIs" dxfId="1" priority="48" operator="equal">
      <formula>"Partially Implemented"</formula>
    </cfRule>
  </conditionalFormatting>
  <conditionalFormatting sqref="E24:E28">
    <cfRule type="cellIs" dxfId="3" priority="49" operator="equal">
      <formula>"Not Implemented"</formula>
    </cfRule>
  </conditionalFormatting>
  <conditionalFormatting sqref="E29">
    <cfRule type="cellIs" dxfId="0" priority="50" operator="equal">
      <formula>"ADVANCED"</formula>
    </cfRule>
  </conditionalFormatting>
  <conditionalFormatting sqref="E29">
    <cfRule type="cellIs" dxfId="1" priority="51" operator="equal">
      <formula>"BASIC"</formula>
    </cfRule>
  </conditionalFormatting>
  <conditionalFormatting sqref="E29">
    <cfRule type="cellIs" dxfId="2" priority="52" operator="equal">
      <formula>"DEVELOPING"</formula>
    </cfRule>
  </conditionalFormatting>
  <conditionalFormatting sqref="E29">
    <cfRule type="cellIs" dxfId="3" priority="53" operator="equal">
      <formula>"AT RISK"</formula>
    </cfRule>
  </conditionalFormatting>
  <conditionalFormatting sqref="E32:E36">
    <cfRule type="cellIs" dxfId="0" priority="54" operator="equal">
      <formula>"Implemented"</formula>
    </cfRule>
  </conditionalFormatting>
  <conditionalFormatting sqref="E32:E36">
    <cfRule type="cellIs" dxfId="1" priority="55" operator="equal">
      <formula>"Partially Implemented"</formula>
    </cfRule>
  </conditionalFormatting>
  <conditionalFormatting sqref="E32:E36">
    <cfRule type="cellIs" dxfId="3" priority="56" operator="equal">
      <formula>"Not Implemented"</formula>
    </cfRule>
  </conditionalFormatting>
  <conditionalFormatting sqref="E37">
    <cfRule type="cellIs" dxfId="0" priority="57" operator="equal">
      <formula>"ADVANCED"</formula>
    </cfRule>
  </conditionalFormatting>
  <conditionalFormatting sqref="E37">
    <cfRule type="cellIs" dxfId="1" priority="58" operator="equal">
      <formula>"BASIC"</formula>
    </cfRule>
  </conditionalFormatting>
  <conditionalFormatting sqref="E37">
    <cfRule type="cellIs" dxfId="2" priority="59" operator="equal">
      <formula>"DEVELOPING"</formula>
    </cfRule>
  </conditionalFormatting>
  <conditionalFormatting sqref="E37">
    <cfRule type="cellIs" dxfId="3" priority="60" operator="equal">
      <formula>"AT RISK"</formula>
    </cfRule>
  </conditionalFormatting>
  <conditionalFormatting sqref="E40:E44">
    <cfRule type="cellIs" dxfId="0" priority="61" operator="equal">
      <formula>"Implemented"</formula>
    </cfRule>
  </conditionalFormatting>
  <conditionalFormatting sqref="E40:E44">
    <cfRule type="cellIs" dxfId="1" priority="62" operator="equal">
      <formula>"Partially Implemented"</formula>
    </cfRule>
  </conditionalFormatting>
  <conditionalFormatting sqref="E40:E44">
    <cfRule type="cellIs" dxfId="3" priority="63" operator="equal">
      <formula>"Not Implemented"</formula>
    </cfRule>
  </conditionalFormatting>
  <conditionalFormatting sqref="E45">
    <cfRule type="cellIs" dxfId="0" priority="64" operator="equal">
      <formula>"ADVANCED"</formula>
    </cfRule>
  </conditionalFormatting>
  <conditionalFormatting sqref="E45">
    <cfRule type="cellIs" dxfId="1" priority="65" operator="equal">
      <formula>"BASIC"</formula>
    </cfRule>
  </conditionalFormatting>
  <conditionalFormatting sqref="E45">
    <cfRule type="cellIs" dxfId="2" priority="66" operator="equal">
      <formula>"DEVELOPING"</formula>
    </cfRule>
  </conditionalFormatting>
  <conditionalFormatting sqref="E45">
    <cfRule type="cellIs" dxfId="3" priority="67" operator="equal">
      <formula>"AT RISK"</formula>
    </cfRule>
  </conditionalFormatting>
  <conditionalFormatting sqref="E48:E52">
    <cfRule type="cellIs" dxfId="0" priority="68" operator="equal">
      <formula>"Implemented"</formula>
    </cfRule>
  </conditionalFormatting>
  <conditionalFormatting sqref="E48:E52">
    <cfRule type="cellIs" dxfId="1" priority="69" operator="equal">
      <formula>"Partially Implemented"</formula>
    </cfRule>
  </conditionalFormatting>
  <conditionalFormatting sqref="E48:E52">
    <cfRule type="cellIs" dxfId="3" priority="70" operator="equal">
      <formula>"Not Implemented"</formula>
    </cfRule>
  </conditionalFormatting>
  <conditionalFormatting sqref="E53">
    <cfRule type="cellIs" dxfId="0" priority="71" operator="equal">
      <formula>"ADVANCED"</formula>
    </cfRule>
  </conditionalFormatting>
  <conditionalFormatting sqref="E53">
    <cfRule type="cellIs" dxfId="1" priority="72" operator="equal">
      <formula>"BASIC"</formula>
    </cfRule>
  </conditionalFormatting>
  <conditionalFormatting sqref="E53">
    <cfRule type="cellIs" dxfId="2" priority="73" operator="equal">
      <formula>"DEVELOPING"</formula>
    </cfRule>
  </conditionalFormatting>
  <conditionalFormatting sqref="E53">
    <cfRule type="cellIs" dxfId="3" priority="74" operator="equal">
      <formula>"AT RISK"</formula>
    </cfRule>
  </conditionalFormatting>
  <dataValidations>
    <dataValidation type="list" allowBlank="1" showErrorMessage="1" sqref="E8:E12 E16:E20 E24:E28 E32:E36 E40:E44 E48:E52">
      <formula1>"Implemented,Partially Implemented,Not implemented"</formula1>
    </dataValidation>
  </dataValidation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2026-01-13T11:41:31Z</dcterms:created>
  <dc:creator>openpyxl</dc:creator>
</cp:coreProperties>
</file>